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 tabRatio="500"/>
  </bookViews>
  <sheets>
    <sheet name="Composição de Custos" sheetId="1" r:id="rId1"/>
    <sheet name="Simulador por Serviç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<sst xmlns="http://schemas.openxmlformats.org/spreadsheetml/2006/main" count="113" uniqueCount="93">
  <si>
    <t>CALCULADORA DE COMPOSIÇÃO DE CUSTOS</t>
  </si>
  <si>
    <t>Preencha as células amarelas com os seus dados</t>
  </si>
  <si>
    <t xml:space="preserve">  1. HORAS DE TRABALHO DISPONÍVEIS</t>
  </si>
  <si>
    <t>Descrição</t>
  </si>
  <si>
    <t>Dias/Horas</t>
  </si>
  <si>
    <t>Observação</t>
  </si>
  <si>
    <t>Dias trabalhados por mês</t>
  </si>
  <si>
    <t>Ex: 22 dias</t>
  </si>
  <si>
    <t>Horas trabalhadas por dia</t>
  </si>
  <si>
    <t>Ex: 8 horas</t>
  </si>
  <si>
    <t>Total de horas disponíveis no mês</t>
  </si>
  <si>
    <t>Calculado automaticamente</t>
  </si>
  <si>
    <t>Percentual de ociosidade (%)</t>
  </si>
  <si>
    <t>Tempo não faturável: prospecção, reuniões, administrativo, etc.</t>
  </si>
  <si>
    <t>Total de horas produtivas no mês</t>
  </si>
  <si>
    <t>Horas realmente disponíveis para faturar (após ociosidade)</t>
  </si>
  <si>
    <t xml:space="preserve">  2. GASTOS FIXOS MENSAIS</t>
  </si>
  <si>
    <t>Valor (R$)</t>
  </si>
  <si>
    <t>Aluguel / coworking</t>
  </si>
  <si>
    <t>Se trabalha de casa, pode ser parte do aluguel</t>
  </si>
  <si>
    <t>Internet e telefone</t>
  </si>
  <si>
    <t>Planos mensais</t>
  </si>
  <si>
    <t>Energia elétrica</t>
  </si>
  <si>
    <t>Parte proporcional ao trabalho</t>
  </si>
  <si>
    <t>Softwares e plataformas</t>
  </si>
  <si>
    <t>Ex: Adobe, sistemas de gestão</t>
  </si>
  <si>
    <t>Contador / MEI</t>
  </si>
  <si>
    <t>Mensalidade contábil ou taxa MEI</t>
  </si>
  <si>
    <t>Transporte fixo</t>
  </si>
  <si>
    <t>Ex: vale transporte, combustível</t>
  </si>
  <si>
    <t>Outros gastos fixos</t>
  </si>
  <si>
    <t>Associações, cursos, etc.</t>
  </si>
  <si>
    <t>TOTAL — Gastos Fixos</t>
  </si>
  <si>
    <t xml:space="preserve">  3. GASTOS VARIÁVEIS (por serviço prestado)</t>
  </si>
  <si>
    <t>Materiais e insumos</t>
  </si>
  <si>
    <t>Por projeto ou serviço</t>
  </si>
  <si>
    <t>Deslocamento ao cliente</t>
  </si>
  <si>
    <t>Combustível, Uber, etc.</t>
  </si>
  <si>
    <t>Terceiros / subcontratados</t>
  </si>
  <si>
    <t>Serviços contratados para o projeto</t>
  </si>
  <si>
    <t>TOTAL — Gastos Variáveis (R$)</t>
  </si>
  <si>
    <t xml:space="preserve">  Percentuais sobre o Faturamento (aplicados sobre o preço de venda)</t>
  </si>
  <si>
    <t>Percentual (%)</t>
  </si>
  <si>
    <t>Taxas de pagamento (%)</t>
  </si>
  <si>
    <t>Cartão, PIX parcelado, marketplace</t>
  </si>
  <si>
    <t xml:space="preserve">Impostos </t>
  </si>
  <si>
    <t>Simples Nacional,Presumido,Real, etc.</t>
  </si>
  <si>
    <t>TOTAL — Percentual sobre Faturamento</t>
  </si>
  <si>
    <t xml:space="preserve">  4. CUSTOS INVISÍVEIS (muitas vezes esquecidos!)</t>
  </si>
  <si>
    <t>Reserva para férias (1 mês/ano)</t>
  </si>
  <si>
    <t>Sugestão: gastos fixos / 11</t>
  </si>
  <si>
    <t>Reserva para 13º salário</t>
  </si>
  <si>
    <t>Sugestão: igual ao anterior</t>
  </si>
  <si>
    <t>Reserva para imprevistos</t>
  </si>
  <si>
    <t>Recomendado: 5–10% dos custos totais</t>
  </si>
  <si>
    <t>Inadimplência</t>
  </si>
  <si>
    <t>Valor médio de inadimplência</t>
  </si>
  <si>
    <t>TOTAL — Custos Invisíveis</t>
  </si>
  <si>
    <t xml:space="preserve">  5. RESUMO E CUSTO POR HORA</t>
  </si>
  <si>
    <t>TOTAL GERAL DE CUSTOS (mês)</t>
  </si>
  <si>
    <t>Margem de lucro desejada (%)</t>
  </si>
  <si>
    <t>Ex: 30 para 30% de lucro</t>
  </si>
  <si>
    <t>💡 CUSTO MÍNIMO POR HORA</t>
  </si>
  <si>
    <t>Apenas para cobrir os custos (já considera a ociosidade)</t>
  </si>
  <si>
    <t>🎯 PREÇO/HORA COM LUCRO INCLUÍDO</t>
  </si>
  <si>
    <t>← Este é o seu preço mínimo por hora! (inclui margem, taxas de pagamento e impostos)</t>
  </si>
  <si>
    <t xml:space="preserve">  6. DETALHAMENTO DO PREÇO/HORA (para onde vai o seu dinheiro)</t>
  </si>
  <si>
    <t>% do Preço</t>
  </si>
  <si>
    <t>Custo (mão de obra + gastos fixos + gastos variáveis)</t>
  </si>
  <si>
    <t>Taxas de pagamento</t>
  </si>
  <si>
    <t>Margem de lucro</t>
  </si>
  <si>
    <t>TOTAL — Preço/hora</t>
  </si>
  <si>
    <t>ℹ️  Células amarelas = preencha com seus dados   |   Células azuis = calculadas automaticamente</t>
  </si>
  <si>
    <t>SIMULADOR DE PREÇO POR SERVIÇO</t>
  </si>
  <si>
    <t>Use os dados da aba 'Composição de Custos' para simular o preço de cada serviço</t>
  </si>
  <si>
    <t xml:space="preserve">  DADOS DO SERVIÇO</t>
  </si>
  <si>
    <t>Valor</t>
  </si>
  <si>
    <t>Nome do serviço</t>
  </si>
  <si>
    <t>Abertura de empresa</t>
  </si>
  <si>
    <t>Tempo estimado (horas)</t>
  </si>
  <si>
    <t>Quantas horas para entregar</t>
  </si>
  <si>
    <t>Gastos variáveis deste serviço (R$)</t>
  </si>
  <si>
    <t>Materiais, deslocamento, etc.</t>
  </si>
  <si>
    <t>Custo/hora (da aba anterior)</t>
  </si>
  <si>
    <t>Importado automaticamente</t>
  </si>
  <si>
    <t xml:space="preserve">  RESULTADO</t>
  </si>
  <si>
    <t>Custo de mão de obra</t>
  </si>
  <si>
    <t>Gastos variáveis</t>
  </si>
  <si>
    <t>CUSTO TOTAL DO SERVIÇO</t>
  </si>
  <si>
    <t>Margem de Lucro</t>
  </si>
  <si>
    <t>🎯 PREÇO SUGERIDO DE VENDA</t>
  </si>
  <si>
    <t>← Piso para não trabalhar no prejuízo</t>
  </si>
  <si>
    <t>ℹ️  O lucro já está embutido no custo/hora calculado na aba anterior.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</si>
</sst>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0.0&quot; h&quot;"/>
    <numFmt numFmtId="181" formatCode="&quot;R$ &quot;#,##0.00"/>
    <numFmt numFmtId="182" formatCode="0.00\%"/>
    <numFmt numFmtId="183" formatCode="_-* #,##0_-;\-* #,##0_-;_-* \-??_-;_-@_-"/>
    <numFmt numFmtId="184" formatCode="_-* #,##0.00_-;\-* #,##0.00_-;_-* \-??_-;_-@_-"/>
    <numFmt numFmtId="185" formatCode="0&quot; horas&quot;"/>
    <numFmt numFmtId="186" formatCode="0\%"/>
    <numFmt numFmtId="187" formatCode="0.0&quot; horas&quot;"/>
    <numFmt numFmtId="188" formatCode="0.0%"/>
  </numFmts>
  <fonts count="38">
    <font>
      <sz val="11"/>
      <color theme="1"/>
      <name val="Calibri"/>
      <charset val="1"/>
    </font>
    <font>
      <b/>
      <sz val="14"/>
      <color rgb="FFFFFFFF"/>
      <name val="Arial"/>
      <charset val="1"/>
    </font>
    <font>
      <i/>
      <sz val="10"/>
      <color rgb="FFFFFFFF"/>
      <name val="Arial"/>
      <charset val="1"/>
    </font>
    <font>
      <b/>
      <sz val="11"/>
      <color rgb="FFFFFFFF"/>
      <name val="Arial"/>
      <charset val="1"/>
    </font>
    <font>
      <b/>
      <sz val="10"/>
      <color rgb="FF1A5C38"/>
      <name val="Arial"/>
      <charset val="1"/>
    </font>
    <font>
      <sz val="10"/>
      <color rgb="FF000000"/>
      <name val="Arial"/>
      <charset val="1"/>
    </font>
    <font>
      <b/>
      <sz val="10"/>
      <color rgb="FF0000CC"/>
      <name val="Arial"/>
      <charset val="1"/>
    </font>
    <font>
      <i/>
      <sz val="9"/>
      <color rgb="FF777777"/>
      <name val="Arial"/>
      <charset val="1"/>
    </font>
    <font>
      <b/>
      <sz val="10"/>
      <color rgb="FF0D47A1"/>
      <name val="Arial"/>
      <charset val="1"/>
    </font>
    <font>
      <b/>
      <sz val="11"/>
      <color rgb="FFE65100"/>
      <name val="Arial"/>
      <charset val="1"/>
    </font>
    <font>
      <sz val="10"/>
      <color rgb="FF000000"/>
      <name val="Arial"/>
      <charset val="134"/>
    </font>
    <font>
      <b/>
      <sz val="12"/>
      <color rgb="FF1A5C38"/>
      <name val="Arial"/>
      <charset val="1"/>
    </font>
    <font>
      <b/>
      <sz val="13"/>
      <color rgb="FF1A5C38"/>
      <name val="Arial"/>
      <charset val="1"/>
    </font>
    <font>
      <b/>
      <sz val="10"/>
      <color rgb="FF2E7D52"/>
      <name val="Arial"/>
      <charset val="1"/>
    </font>
    <font>
      <i/>
      <sz val="9"/>
      <color rgb="FF555555"/>
      <name val="Arial"/>
      <charset val="1"/>
    </font>
    <font>
      <sz val="10"/>
      <name val="Arial"/>
      <charset val="1"/>
    </font>
    <font>
      <b/>
      <sz val="12"/>
      <color rgb="FFE65100"/>
      <name val="Arial"/>
      <charset val="1"/>
    </font>
    <font>
      <b/>
      <sz val="11"/>
      <color rgb="FF1A5C38"/>
      <name val="Arial"/>
      <charset val="1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1A5C38"/>
        <bgColor rgb="FF2E7D52"/>
      </patternFill>
    </fill>
    <fill>
      <patternFill patternType="solid">
        <fgColor rgb="FF2E7D52"/>
        <bgColor rgb="FF1A5C38"/>
      </patternFill>
    </fill>
    <fill>
      <patternFill patternType="solid">
        <fgColor rgb="FFE8F5EE"/>
        <bgColor rgb="FFF5F5F5"/>
      </patternFill>
    </fill>
    <fill>
      <patternFill patternType="solid">
        <fgColor rgb="FFFFF9C4"/>
        <bgColor rgb="FFFFF3E0"/>
      </patternFill>
    </fill>
    <fill>
      <patternFill patternType="solid">
        <fgColor rgb="FFF5F5F5"/>
        <bgColor rgb="FFE8F5EE"/>
      </patternFill>
    </fill>
    <fill>
      <patternFill patternType="solid">
        <fgColor rgb="FFFFF3E0"/>
        <bgColor rgb="FFF5F5F5"/>
      </patternFill>
    </fill>
    <fill>
      <patternFill patternType="solid">
        <fgColor theme="0"/>
        <bgColor rgb="FFF5F5F5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  <border>
      <left style="thin">
        <color rgb="FF66BB6A"/>
      </left>
      <right style="thin">
        <color rgb="FF66BB6A"/>
      </right>
      <top style="thin">
        <color rgb="FF66BB6A"/>
      </top>
      <bottom style="thin">
        <color rgb="FF66BB6A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/>
      <right style="thin">
        <color rgb="FFDDDDDD"/>
      </right>
      <top/>
      <bottom style="thin">
        <color rgb="FFDDDDDD"/>
      </bottom>
      <diagonal/>
    </border>
    <border>
      <left/>
      <right style="thin">
        <color rgb="FF888888"/>
      </right>
      <top/>
      <bottom style="thin">
        <color rgb="FF888888"/>
      </bottom>
      <diagonal/>
    </border>
    <border>
      <left style="thin">
        <color rgb="FFFFCC80"/>
      </left>
      <right style="thin">
        <color rgb="FFFFCC80"/>
      </right>
      <top style="thin">
        <color rgb="FFFFCC80"/>
      </top>
      <bottom style="thin">
        <color rgb="FFFFCC8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9" borderId="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0" borderId="12" applyNumberFormat="0" applyAlignment="0" applyProtection="0">
      <alignment vertical="center"/>
    </xf>
    <xf numFmtId="0" fontId="28" fillId="11" borderId="13" applyNumberFormat="0" applyAlignment="0" applyProtection="0">
      <alignment vertical="center"/>
    </xf>
    <xf numFmtId="0" fontId="29" fillId="11" borderId="12" applyNumberFormat="0" applyAlignment="0" applyProtection="0">
      <alignment vertical="center"/>
    </xf>
    <xf numFmtId="0" fontId="30" fillId="12" borderId="14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</cellStyleXfs>
  <cellXfs count="5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49" fontId="6" fillId="5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180" fontId="6" fillId="5" borderId="2" xfId="0" applyNumberFormat="1" applyFont="1" applyFill="1" applyBorder="1" applyAlignment="1">
      <alignment horizontal="center" vertical="center"/>
    </xf>
    <xf numFmtId="181" fontId="6" fillId="5" borderId="2" xfId="0" applyNumberFormat="1" applyFont="1" applyFill="1" applyBorder="1" applyAlignment="1">
      <alignment horizontal="center" vertical="center"/>
    </xf>
    <xf numFmtId="181" fontId="8" fillId="4" borderId="2" xfId="0" applyNumberFormat="1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left" vertical="center"/>
    </xf>
    <xf numFmtId="181" fontId="8" fillId="6" borderId="3" xfId="0" applyNumberFormat="1" applyFont="1" applyFill="1" applyBorder="1" applyAlignment="1">
      <alignment horizontal="center" vertical="center"/>
    </xf>
    <xf numFmtId="0" fontId="0" fillId="6" borderId="3" xfId="0" applyFill="1" applyBorder="1"/>
    <xf numFmtId="0" fontId="9" fillId="7" borderId="3" xfId="0" applyFont="1" applyFill="1" applyBorder="1" applyAlignment="1">
      <alignment horizontal="left" vertical="center"/>
    </xf>
    <xf numFmtId="181" fontId="9" fillId="7" borderId="3" xfId="0" applyNumberFormat="1" applyFont="1" applyFill="1" applyBorder="1" applyAlignment="1">
      <alignment horizontal="center" vertical="center"/>
    </xf>
    <xf numFmtId="0" fontId="0" fillId="7" borderId="3" xfId="0" applyFill="1" applyBorder="1"/>
    <xf numFmtId="0" fontId="9" fillId="8" borderId="0" xfId="0" applyFont="1" applyFill="1" applyBorder="1" applyAlignment="1">
      <alignment horizontal="left" vertical="center"/>
    </xf>
    <xf numFmtId="181" fontId="9" fillId="8" borderId="0" xfId="0" applyNumberFormat="1" applyFont="1" applyFill="1" applyBorder="1" applyAlignment="1">
      <alignment horizontal="center" vertical="center"/>
    </xf>
    <xf numFmtId="0" fontId="0" fillId="8" borderId="0" xfId="0" applyFill="1" applyBorder="1"/>
    <xf numFmtId="182" fontId="6" fillId="5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181" fontId="12" fillId="4" borderId="4" xfId="0" applyNumberFormat="1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183" fontId="6" fillId="5" borderId="2" xfId="0" applyNumberFormat="1" applyFont="1" applyFill="1" applyBorder="1" applyAlignment="1">
      <alignment horizontal="center" vertical="center"/>
    </xf>
    <xf numFmtId="184" fontId="6" fillId="5" borderId="2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left" vertical="center"/>
    </xf>
    <xf numFmtId="185" fontId="8" fillId="0" borderId="5" xfId="0" applyNumberFormat="1" applyFont="1" applyBorder="1" applyAlignment="1">
      <alignment horizontal="center" vertical="center"/>
    </xf>
    <xf numFmtId="186" fontId="6" fillId="5" borderId="2" xfId="0" applyNumberFormat="1" applyFont="1" applyFill="1" applyBorder="1" applyAlignment="1">
      <alignment horizontal="center" vertical="center"/>
    </xf>
    <xf numFmtId="187" fontId="8" fillId="0" borderId="5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181" fontId="8" fillId="4" borderId="3" xfId="0" applyNumberFormat="1" applyFont="1" applyFill="1" applyBorder="1" applyAlignment="1">
      <alignment horizontal="center" vertical="center"/>
    </xf>
    <xf numFmtId="0" fontId="15" fillId="0" borderId="0" xfId="0" applyFont="1"/>
    <xf numFmtId="0" fontId="15" fillId="0" borderId="3" xfId="0" applyFont="1" applyBorder="1"/>
    <xf numFmtId="182" fontId="8" fillId="4" borderId="3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/>
    </xf>
    <xf numFmtId="181" fontId="8" fillId="0" borderId="5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9" fillId="7" borderId="8" xfId="0" applyFont="1" applyFill="1" applyBorder="1" applyAlignment="1">
      <alignment horizontal="left" vertical="center"/>
    </xf>
    <xf numFmtId="181" fontId="16" fillId="7" borderId="8" xfId="0" applyNumberFormat="1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left" vertical="center"/>
    </xf>
    <xf numFmtId="188" fontId="8" fillId="0" borderId="5" xfId="0" applyNumberFormat="1" applyFont="1" applyBorder="1" applyAlignment="1">
      <alignment horizontal="center" vertical="center"/>
    </xf>
    <xf numFmtId="188" fontId="8" fillId="4" borderId="3" xfId="0" applyNumberFormat="1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1A5C38"/>
      <rgbColor rgb="00000080"/>
      <rgbColor rgb="00808000"/>
      <rgbColor rgb="00800080"/>
      <rgbColor rgb="00008080"/>
      <rgbColor rgb="00BBBBBB"/>
      <rgbColor rgb="00888888"/>
      <rgbColor rgb="009999FF"/>
      <rgbColor rgb="00993366"/>
      <rgbColor rgb="00FFF9C4"/>
      <rgbColor rgb="00E8F5EE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5F5F5"/>
      <rgbColor rgb="00CCFFCC"/>
      <rgbColor rgb="00FFF3E0"/>
      <rgbColor rgb="0099CCFF"/>
      <rgbColor rgb="00FF99CC"/>
      <rgbColor rgb="00CC99FF"/>
      <rgbColor rgb="00FFCC80"/>
      <rgbColor rgb="003366FF"/>
      <rgbColor rgb="0066BB6A"/>
      <rgbColor rgb="0099CC00"/>
      <rgbColor rgb="00FFCC00"/>
      <rgbColor rgb="00FF9900"/>
      <rgbColor rgb="00E65100"/>
      <rgbColor rgb="00777777"/>
      <rgbColor rgb="00AAAAAA"/>
      <rgbColor rgb="000D47A1"/>
      <rgbColor rgb="002E7D52"/>
      <rgbColor rgb="00003300"/>
      <rgbColor rgb="00333300"/>
      <rgbColor rgb="00993300"/>
      <rgbColor rgb="00993366"/>
      <rgbColor rgb="00333399"/>
      <rgbColor rgb="0055555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64"/>
  <sheetViews>
    <sheetView showGridLines="0" tabSelected="1" topLeftCell="A44" workbookViewId="0">
      <selection activeCell="C49" sqref="C49"/>
    </sheetView>
  </sheetViews>
  <sheetFormatPr defaultColWidth="8.71428571428571" defaultRowHeight="15" outlineLevelCol="3"/>
  <cols>
    <col min="1" max="1" width="3" customWidth="1"/>
    <col min="2" max="2" width="45.2857142857143" customWidth="1"/>
    <col min="3" max="3" width="13" customWidth="1"/>
    <col min="4" max="4" width="83.7142857142857" customWidth="1"/>
    <col min="5" max="5" width="3" customWidth="1"/>
  </cols>
  <sheetData>
    <row r="1" ht="31.5" customHeight="1" spans="2:4">
      <c r="B1" s="1" t="s">
        <v>0</v>
      </c>
      <c r="C1" s="1"/>
      <c r="D1" s="1"/>
    </row>
    <row r="2" ht="19.5" customHeight="1" spans="2:4">
      <c r="B2" s="2" t="s">
        <v>1</v>
      </c>
      <c r="C2" s="2"/>
      <c r="D2" s="2"/>
    </row>
    <row r="4" ht="21.75" customHeight="1" spans="2:4">
      <c r="B4" s="3" t="s">
        <v>2</v>
      </c>
      <c r="C4" s="3"/>
      <c r="D4" s="3"/>
    </row>
    <row r="5" ht="18" customHeight="1" spans="2:4">
      <c r="B5" s="4" t="s">
        <v>3</v>
      </c>
      <c r="C5" s="4" t="s">
        <v>4</v>
      </c>
      <c r="D5" s="4" t="s">
        <v>5</v>
      </c>
    </row>
    <row r="6" ht="19.5" customHeight="1" spans="2:4">
      <c r="B6" s="5" t="s">
        <v>6</v>
      </c>
      <c r="C6" s="26">
        <v>22</v>
      </c>
      <c r="D6" s="7" t="s">
        <v>7</v>
      </c>
    </row>
    <row r="7" ht="19.5" customHeight="1" spans="2:4">
      <c r="B7" s="5" t="s">
        <v>8</v>
      </c>
      <c r="C7" s="27">
        <v>8</v>
      </c>
      <c r="D7" s="7" t="s">
        <v>9</v>
      </c>
    </row>
    <row r="8" ht="19.5" customHeight="1" spans="2:4">
      <c r="B8" s="28" t="s">
        <v>10</v>
      </c>
      <c r="C8" s="29">
        <f>C6*C7</f>
        <v>176</v>
      </c>
      <c r="D8" s="7" t="s">
        <v>11</v>
      </c>
    </row>
    <row r="9" ht="19.5" customHeight="1" spans="2:4">
      <c r="B9" s="5" t="s">
        <v>12</v>
      </c>
      <c r="C9" s="30">
        <v>10</v>
      </c>
      <c r="D9" s="7" t="s">
        <v>13</v>
      </c>
    </row>
    <row r="10" ht="19.5" customHeight="1" spans="2:4">
      <c r="B10" s="28" t="s">
        <v>14</v>
      </c>
      <c r="C10" s="31">
        <f>C8*(1-C9/100)</f>
        <v>158.4</v>
      </c>
      <c r="D10" s="7" t="s">
        <v>15</v>
      </c>
    </row>
    <row r="11" ht="6" customHeight="1" spans="2:4">
      <c r="B11" s="32"/>
      <c r="C11" s="32"/>
      <c r="D11" s="32"/>
    </row>
    <row r="12" ht="21.75" customHeight="1" spans="2:4">
      <c r="B12" s="33" t="s">
        <v>16</v>
      </c>
      <c r="C12" s="33"/>
      <c r="D12" s="33"/>
    </row>
    <row r="13" ht="18" customHeight="1" spans="2:4">
      <c r="B13" s="4" t="s">
        <v>3</v>
      </c>
      <c r="C13" s="4" t="s">
        <v>17</v>
      </c>
      <c r="D13" s="4" t="s">
        <v>5</v>
      </c>
    </row>
    <row r="14" ht="19.5" customHeight="1" spans="2:4">
      <c r="B14" s="5" t="s">
        <v>18</v>
      </c>
      <c r="C14" s="9">
        <v>2000</v>
      </c>
      <c r="D14" s="7" t="s">
        <v>19</v>
      </c>
    </row>
    <row r="15" ht="19.5" customHeight="1" spans="2:4">
      <c r="B15" s="5" t="s">
        <v>20</v>
      </c>
      <c r="C15" s="9">
        <v>200</v>
      </c>
      <c r="D15" s="7" t="s">
        <v>21</v>
      </c>
    </row>
    <row r="16" ht="19.5" customHeight="1" spans="2:4">
      <c r="B16" s="5" t="s">
        <v>22</v>
      </c>
      <c r="C16" s="9">
        <v>100</v>
      </c>
      <c r="D16" s="7" t="s">
        <v>23</v>
      </c>
    </row>
    <row r="17" ht="19.5" customHeight="1" spans="2:4">
      <c r="B17" s="5" t="s">
        <v>24</v>
      </c>
      <c r="C17" s="9">
        <v>500</v>
      </c>
      <c r="D17" s="7" t="s">
        <v>25</v>
      </c>
    </row>
    <row r="18" ht="19.5" customHeight="1" spans="2:4">
      <c r="B18" s="5" t="s">
        <v>26</v>
      </c>
      <c r="C18" s="9">
        <v>500</v>
      </c>
      <c r="D18" s="7" t="s">
        <v>27</v>
      </c>
    </row>
    <row r="19" ht="19.5" customHeight="1" spans="2:4">
      <c r="B19" s="5" t="s">
        <v>28</v>
      </c>
      <c r="C19" s="9">
        <v>300</v>
      </c>
      <c r="D19" s="7" t="s">
        <v>29</v>
      </c>
    </row>
    <row r="20" ht="19.5" customHeight="1" spans="2:4">
      <c r="B20" s="5" t="s">
        <v>30</v>
      </c>
      <c r="C20" s="9">
        <v>400</v>
      </c>
      <c r="D20" s="7" t="s">
        <v>31</v>
      </c>
    </row>
    <row r="21" ht="21.75" customHeight="1" spans="2:4">
      <c r="B21" s="34" t="s">
        <v>32</v>
      </c>
      <c r="C21" s="35">
        <f>SUM(C14:C20)</f>
        <v>4000</v>
      </c>
      <c r="D21" s="36"/>
    </row>
    <row r="22" ht="6" customHeight="1" spans="2:4">
      <c r="B22" s="32"/>
      <c r="C22" s="32"/>
      <c r="D22" s="32"/>
    </row>
    <row r="23" ht="21.75" customHeight="1" spans="2:4">
      <c r="B23" s="33" t="s">
        <v>33</v>
      </c>
      <c r="C23" s="33"/>
      <c r="D23" s="33"/>
    </row>
    <row r="24" ht="18" customHeight="1" spans="2:4">
      <c r="B24" s="4" t="s">
        <v>3</v>
      </c>
      <c r="C24" s="4" t="s">
        <v>17</v>
      </c>
      <c r="D24" s="4" t="s">
        <v>5</v>
      </c>
    </row>
    <row r="25" ht="19.5" customHeight="1" spans="2:4">
      <c r="B25" s="5" t="s">
        <v>34</v>
      </c>
      <c r="C25" s="9">
        <v>1000</v>
      </c>
      <c r="D25" s="7" t="s">
        <v>35</v>
      </c>
    </row>
    <row r="26" ht="19.5" customHeight="1" spans="2:4">
      <c r="B26" s="5" t="s">
        <v>36</v>
      </c>
      <c r="C26" s="9"/>
      <c r="D26" s="7" t="s">
        <v>37</v>
      </c>
    </row>
    <row r="27" ht="19.5" customHeight="1" spans="2:4">
      <c r="B27" s="5" t="s">
        <v>38</v>
      </c>
      <c r="C27" s="9"/>
      <c r="D27" s="7" t="s">
        <v>39</v>
      </c>
    </row>
    <row r="28" ht="21.75" customHeight="1" spans="2:4">
      <c r="B28" s="34" t="s">
        <v>40</v>
      </c>
      <c r="C28" s="35">
        <f>SUM(C25:C27)</f>
        <v>1000</v>
      </c>
      <c r="D28" s="37"/>
    </row>
    <row r="29" ht="6" customHeight="1" spans="2:4">
      <c r="B29" s="36"/>
      <c r="C29" s="36"/>
      <c r="D29" s="36"/>
    </row>
    <row r="30" ht="21.75" customHeight="1" spans="2:4">
      <c r="B30" s="3" t="s">
        <v>41</v>
      </c>
      <c r="C30" s="3"/>
      <c r="D30" s="3"/>
    </row>
    <row r="31" ht="18" customHeight="1" spans="2:4">
      <c r="B31" s="4" t="s">
        <v>3</v>
      </c>
      <c r="C31" s="4" t="s">
        <v>42</v>
      </c>
      <c r="D31" s="4" t="s">
        <v>5</v>
      </c>
    </row>
    <row r="32" ht="19.5" customHeight="1" spans="2:4">
      <c r="B32" s="5" t="s">
        <v>43</v>
      </c>
      <c r="C32" s="20">
        <v>3</v>
      </c>
      <c r="D32" s="7" t="s">
        <v>44</v>
      </c>
    </row>
    <row r="33" ht="19.5" customHeight="1" spans="2:4">
      <c r="B33" s="5" t="s">
        <v>45</v>
      </c>
      <c r="C33" s="20">
        <v>15</v>
      </c>
      <c r="D33" s="7" t="s">
        <v>46</v>
      </c>
    </row>
    <row r="34" ht="21.75" customHeight="1" spans="2:4">
      <c r="B34" s="34" t="s">
        <v>47</v>
      </c>
      <c r="C34" s="38">
        <f>SUM(C32:C33)</f>
        <v>18</v>
      </c>
      <c r="D34" s="39"/>
    </row>
    <row r="35" ht="6" customHeight="1" spans="2:4">
      <c r="B35" s="40"/>
      <c r="C35" s="41"/>
      <c r="D35" s="39"/>
    </row>
    <row r="36" ht="21.75" customHeight="1" spans="2:4">
      <c r="B36" s="42" t="s">
        <v>48</v>
      </c>
      <c r="C36" s="42"/>
      <c r="D36" s="42"/>
    </row>
    <row r="37" ht="18" customHeight="1" spans="2:4">
      <c r="B37" s="4" t="s">
        <v>3</v>
      </c>
      <c r="C37" s="4" t="s">
        <v>17</v>
      </c>
      <c r="D37" s="4" t="s">
        <v>5</v>
      </c>
    </row>
    <row r="38" ht="19.5" customHeight="1" spans="2:4">
      <c r="B38" s="5" t="s">
        <v>49</v>
      </c>
      <c r="C38" s="43">
        <f>C21/11</f>
        <v>363.636363636364</v>
      </c>
      <c r="D38" s="7" t="s">
        <v>50</v>
      </c>
    </row>
    <row r="39" ht="19.5" customHeight="1" spans="2:4">
      <c r="B39" s="5" t="s">
        <v>51</v>
      </c>
      <c r="C39" s="9"/>
      <c r="D39" s="7" t="s">
        <v>52</v>
      </c>
    </row>
    <row r="40" ht="19.5" customHeight="1" spans="2:4">
      <c r="B40" s="5" t="s">
        <v>53</v>
      </c>
      <c r="C40" s="9"/>
      <c r="D40" s="7" t="s">
        <v>54</v>
      </c>
    </row>
    <row r="41" ht="19.5" customHeight="1" spans="2:4">
      <c r="B41" s="5" t="s">
        <v>55</v>
      </c>
      <c r="C41" s="9"/>
      <c r="D41" s="7" t="s">
        <v>56</v>
      </c>
    </row>
    <row r="42" ht="21.75" customHeight="1" spans="2:4">
      <c r="B42" s="34" t="s">
        <v>57</v>
      </c>
      <c r="C42" s="35">
        <f>SUM(C38:C41)</f>
        <v>363.636363636364</v>
      </c>
      <c r="D42" s="44"/>
    </row>
    <row r="43" ht="6" customHeight="1" spans="2:4">
      <c r="B43" s="45"/>
      <c r="C43" s="46"/>
      <c r="D43" s="45"/>
    </row>
    <row r="44" ht="21.75" customHeight="1" spans="2:4">
      <c r="B44" s="3" t="s">
        <v>58</v>
      </c>
      <c r="C44" s="3"/>
      <c r="D44" s="3"/>
    </row>
    <row r="45" ht="18" customHeight="1" spans="2:4">
      <c r="B45" s="4" t="s">
        <v>3</v>
      </c>
      <c r="C45" s="4" t="s">
        <v>17</v>
      </c>
      <c r="D45" s="4" t="s">
        <v>5</v>
      </c>
    </row>
    <row r="46" ht="25.5" customHeight="1" spans="2:4">
      <c r="B46" s="34" t="s">
        <v>59</v>
      </c>
      <c r="C46" s="35">
        <f>C21+C28+C42</f>
        <v>5363.63636363636</v>
      </c>
      <c r="D46" s="36"/>
    </row>
    <row r="47" ht="19.5" customHeight="1" spans="2:4">
      <c r="B47" s="5" t="s">
        <v>60</v>
      </c>
      <c r="C47" s="30">
        <v>30</v>
      </c>
      <c r="D47" s="7" t="s">
        <v>61</v>
      </c>
    </row>
    <row r="48" ht="25.5" customHeight="1" spans="2:4">
      <c r="B48" s="47" t="s">
        <v>62</v>
      </c>
      <c r="C48" s="48">
        <f>IFERROR(C46/C10,0)</f>
        <v>33.8613406795225</v>
      </c>
      <c r="D48" s="7" t="s">
        <v>63</v>
      </c>
    </row>
    <row r="49" ht="27.75" customHeight="1" spans="2:4">
      <c r="B49" s="49" t="s">
        <v>64</v>
      </c>
      <c r="C49" s="23">
        <f>IFERROR(C48/(1-(C47+C34)/100),0)</f>
        <v>65.1179628452356</v>
      </c>
      <c r="D49" s="24" t="s">
        <v>65</v>
      </c>
    </row>
    <row r="50" ht="6" customHeight="1" spans="2:4">
      <c r="B50" s="36"/>
      <c r="C50" s="36"/>
      <c r="D50" s="36"/>
    </row>
    <row r="51" ht="21.75" customHeight="1" spans="2:4">
      <c r="B51" s="3" t="s">
        <v>66</v>
      </c>
      <c r="C51" s="3"/>
      <c r="D51" s="3"/>
    </row>
    <row r="52" ht="18" customHeight="1" spans="2:4">
      <c r="B52" s="4" t="s">
        <v>3</v>
      </c>
      <c r="C52" s="4" t="s">
        <v>17</v>
      </c>
      <c r="D52" s="4" t="s">
        <v>67</v>
      </c>
    </row>
    <row r="53" ht="19.5" customHeight="1" spans="2:4">
      <c r="B53" s="28" t="s">
        <v>68</v>
      </c>
      <c r="C53" s="43">
        <f>C48</f>
        <v>33.8613406795225</v>
      </c>
      <c r="D53" s="50">
        <f>IFERROR(C53/C$57,0)</f>
        <v>0.52</v>
      </c>
    </row>
    <row r="54" ht="19.5" customHeight="1" spans="2:4">
      <c r="B54" s="28" t="s">
        <v>69</v>
      </c>
      <c r="C54" s="43">
        <f>C49*C32/100</f>
        <v>1.95353888535707</v>
      </c>
      <c r="D54" s="50">
        <f>IFERROR(C54/C$57,0)</f>
        <v>0.03</v>
      </c>
    </row>
    <row r="55" ht="19.5" customHeight="1" spans="2:4">
      <c r="B55" s="28" t="s">
        <v>45</v>
      </c>
      <c r="C55" s="43">
        <f>C49*C33/100</f>
        <v>9.76769442678533</v>
      </c>
      <c r="D55" s="50">
        <f>IFERROR(C55/C$57,0)</f>
        <v>0.15</v>
      </c>
    </row>
    <row r="56" ht="19.5" customHeight="1" spans="2:4">
      <c r="B56" s="28" t="s">
        <v>70</v>
      </c>
      <c r="C56" s="43">
        <f>C49*C47/100</f>
        <v>19.5353888535707</v>
      </c>
      <c r="D56" s="50">
        <f>IFERROR(C56/C$57,0)</f>
        <v>0.3</v>
      </c>
    </row>
    <row r="57" ht="21.75" customHeight="1" spans="2:4">
      <c r="B57" s="34" t="s">
        <v>71</v>
      </c>
      <c r="C57" s="35">
        <f>C53+C54+C55+C56</f>
        <v>65.1179628452356</v>
      </c>
      <c r="D57" s="51">
        <f>IFERROR(C57/C$57,0)</f>
        <v>1</v>
      </c>
    </row>
    <row r="58" ht="6" customHeight="1" spans="2:4">
      <c r="B58" s="36"/>
      <c r="C58" s="36"/>
      <c r="D58" s="36"/>
    </row>
    <row r="59" ht="18" customHeight="1" spans="2:4">
      <c r="B59" s="25" t="s">
        <v>72</v>
      </c>
      <c r="C59" s="25"/>
      <c r="D59" s="25"/>
    </row>
    <row r="60" customHeight="1" spans="2:4">
      <c r="B60" s="36"/>
      <c r="C60" s="36"/>
      <c r="D60" s="36"/>
    </row>
    <row r="61" customHeight="1" spans="2:4">
      <c r="B61" s="36"/>
      <c r="C61" s="36"/>
      <c r="D61" s="36"/>
    </row>
    <row r="62" customHeight="1" spans="2:4">
      <c r="B62" s="36"/>
      <c r="C62" s="36"/>
      <c r="D62" s="36"/>
    </row>
    <row r="63" customHeight="1" spans="2:4">
      <c r="B63" s="36"/>
      <c r="C63" s="36"/>
      <c r="D63" s="36"/>
    </row>
    <row r="64" customHeight="1" spans="2:4">
      <c r="B64" s="36"/>
      <c r="C64" s="36"/>
      <c r="D64" s="36"/>
    </row>
  </sheetData>
  <mergeCells count="10">
    <mergeCell ref="B1:D1"/>
    <mergeCell ref="B2:D2"/>
    <mergeCell ref="B4:D4"/>
    <mergeCell ref="B12:D12"/>
    <mergeCell ref="B23:D23"/>
    <mergeCell ref="B30:D30"/>
    <mergeCell ref="B36:D36"/>
    <mergeCell ref="B44:D44"/>
    <mergeCell ref="B51:D51"/>
    <mergeCell ref="B59:D59"/>
  </mergeCells>
  <pageMargins left="0.75" right="0.75" top="1" bottom="1" header="0.511811023622047" footer="0.511811023622047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3"/>
  <sheetViews>
    <sheetView showGridLines="0" topLeftCell="A9" workbookViewId="0">
      <selection activeCell="D16" sqref="D16"/>
    </sheetView>
  </sheetViews>
  <sheetFormatPr defaultColWidth="8.71428571428571" defaultRowHeight="15" outlineLevelCol="3"/>
  <cols>
    <col min="1" max="1" width="3" customWidth="1"/>
    <col min="2" max="2" width="39.8571428571429" customWidth="1"/>
    <col min="3" max="3" width="20.4285714285714" customWidth="1"/>
    <col min="4" max="4" width="36.5714285714286" customWidth="1"/>
    <col min="5" max="5" width="3" customWidth="1"/>
  </cols>
  <sheetData>
    <row r="1" ht="31.5" customHeight="1" spans="2:4">
      <c r="B1" s="1" t="s">
        <v>73</v>
      </c>
      <c r="C1" s="1"/>
      <c r="D1" s="1"/>
    </row>
    <row r="2" ht="19.5" customHeight="1" spans="2:4">
      <c r="B2" s="2" t="s">
        <v>74</v>
      </c>
      <c r="C2" s="2"/>
      <c r="D2" s="2"/>
    </row>
    <row r="4" ht="21.75" customHeight="1" spans="2:4">
      <c r="B4" s="3" t="s">
        <v>75</v>
      </c>
      <c r="C4" s="3"/>
      <c r="D4" s="3"/>
    </row>
    <row r="5" ht="18" customHeight="1" spans="2:4">
      <c r="B5" s="4" t="s">
        <v>3</v>
      </c>
      <c r="C5" s="4" t="s">
        <v>76</v>
      </c>
      <c r="D5" s="4" t="s">
        <v>5</v>
      </c>
    </row>
    <row r="6" ht="19.5" customHeight="1" spans="2:4">
      <c r="B6" s="5" t="s">
        <v>77</v>
      </c>
      <c r="C6" s="6" t="s">
        <v>78</v>
      </c>
      <c r="D6" s="7"/>
    </row>
    <row r="7" ht="19.5" customHeight="1" spans="2:4">
      <c r="B7" s="5" t="s">
        <v>79</v>
      </c>
      <c r="C7" s="8">
        <v>10</v>
      </c>
      <c r="D7" s="7" t="s">
        <v>80</v>
      </c>
    </row>
    <row r="8" ht="19.5" customHeight="1" spans="2:4">
      <c r="B8" s="5" t="s">
        <v>81</v>
      </c>
      <c r="C8" s="9">
        <v>212</v>
      </c>
      <c r="D8" s="7" t="s">
        <v>82</v>
      </c>
    </row>
    <row r="9" ht="19.5" customHeight="1" spans="2:4">
      <c r="B9" s="5" t="s">
        <v>83</v>
      </c>
      <c r="C9" s="10">
        <f>'Composição de Custos'!C48</f>
        <v>33.8613406795225</v>
      </c>
      <c r="D9" s="7" t="s">
        <v>84</v>
      </c>
    </row>
    <row r="10" ht="6" customHeight="1"/>
    <row r="11" ht="21.75" customHeight="1" spans="2:4">
      <c r="B11" s="3" t="s">
        <v>85</v>
      </c>
      <c r="C11" s="3"/>
      <c r="D11" s="3"/>
    </row>
    <row r="12" ht="19.5" customHeight="1" spans="2:4">
      <c r="B12" s="11" t="s">
        <v>86</v>
      </c>
      <c r="C12" s="12">
        <f>IFERROR(C7*C9,0)</f>
        <v>338.613406795225</v>
      </c>
      <c r="D12" s="13"/>
    </row>
    <row r="13" ht="19.5" customHeight="1" spans="2:4">
      <c r="B13" s="11" t="s">
        <v>87</v>
      </c>
      <c r="C13" s="12">
        <f>C8</f>
        <v>212</v>
      </c>
      <c r="D13" s="13"/>
    </row>
    <row r="14" ht="19.5" customHeight="1" spans="2:4">
      <c r="B14" s="14" t="s">
        <v>88</v>
      </c>
      <c r="C14" s="15">
        <f>C12+C13</f>
        <v>550.613406795225</v>
      </c>
      <c r="D14" s="16"/>
    </row>
    <row r="15" ht="19.5" customHeight="1" spans="2:4">
      <c r="B15" s="17"/>
      <c r="C15" s="18"/>
      <c r="D15" s="19"/>
    </row>
    <row r="16" ht="19.5" customHeight="1" spans="2:4">
      <c r="B16" s="5" t="s">
        <v>43</v>
      </c>
      <c r="C16" s="20">
        <v>10</v>
      </c>
      <c r="D16" s="19"/>
    </row>
    <row r="17" ht="19.5" customHeight="1" spans="2:4">
      <c r="B17" s="5" t="s">
        <v>45</v>
      </c>
      <c r="C17" s="20">
        <v>15</v>
      </c>
      <c r="D17" s="19"/>
    </row>
    <row r="18" ht="19.5" customHeight="1" spans="2:4">
      <c r="B18" s="21" t="s">
        <v>89</v>
      </c>
      <c r="C18" s="20">
        <v>40</v>
      </c>
      <c r="D18" s="19"/>
    </row>
    <row r="19" ht="19.5" customHeight="1" spans="2:4">
      <c r="B19" s="17"/>
      <c r="C19" s="18"/>
      <c r="D19" s="19"/>
    </row>
    <row r="20" ht="6" customHeight="1"/>
    <row r="21" ht="27.75" customHeight="1" spans="2:4">
      <c r="B21" s="22" t="s">
        <v>90</v>
      </c>
      <c r="C21" s="23">
        <f>(((C14/((1-(C16+C17+C18)/100)))))</f>
        <v>1573.18116227207</v>
      </c>
      <c r="D21" s="24" t="s">
        <v>91</v>
      </c>
    </row>
    <row r="22" ht="6" customHeight="1"/>
    <row r="23" ht="18" customHeight="1" spans="2:4">
      <c r="B23" s="25" t="s">
        <v>92</v>
      </c>
      <c r="C23" s="25"/>
      <c r="D23" s="25"/>
    </row>
  </sheetData>
  <mergeCells count="5">
    <mergeCell ref="B1:D1"/>
    <mergeCell ref="B2:D2"/>
    <mergeCell ref="B4:D4"/>
    <mergeCell ref="B11:D11"/>
    <mergeCell ref="B23:D23"/>
  </mergeCells>
  <pageMargins left="0.75" right="0.75" top="1" bottom="1" header="0.511811023622047" footer="0.511811023622047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Composição de Custos</vt:lpstr>
      <vt:lpstr>Simulador por Serviço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rfab</dc:creator>
  <cp:lastModifiedBy>CRIAR CONSULTORIA CONTÁBIL E FINANCEIRA</cp:lastModifiedBy>
  <cp:revision>0</cp:revision>
  <dcterms:created xsi:type="dcterms:W3CDTF">2026-06-11T16:32:00Z</dcterms:created>
  <dcterms:modified xsi:type="dcterms:W3CDTF">2026-07-01T02:46:19Z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09077A14351D4116B0DD61354B627C04_13</vt:lpwstr>
  </property>
  <property fmtid="{D5CDD505-2E9C-101B-9397-08002B2CF9AE}" pid="3" name="KSOProductBuildVer">
    <vt:lpwstr>1046-12.1.0.26880</vt:lpwstr>
  </property>
  <property fmtid="{D5CDD505-2E9C-101B-9397-08002B2CF9AE}" pid="4" name="CalculationRule">
    <vt:i4>0</vt:i4>
  </property>
</Properties>
</file>